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nha\Desktop\"/>
    </mc:Choice>
  </mc:AlternateContent>
  <xr:revisionPtr revIDLastSave="0" documentId="13_ncr:1_{7858781A-76C5-44B3-8752-69570F9408BB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Tutor Margins" sheetId="12" r:id="rId1"/>
    <sheet name="Investment Grid" sheetId="13" r:id="rId2"/>
    <sheet name="Version Updates" sheetId="14" r:id="rId3"/>
  </sheets>
  <definedNames>
    <definedName name="Sum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8" i="13" l="1"/>
  <c r="J8" i="13"/>
  <c r="H8" i="13"/>
  <c r="F8" i="13"/>
  <c r="E8" i="13"/>
  <c r="F10" i="13"/>
  <c r="E10" i="13"/>
  <c r="D8" i="12"/>
  <c r="F8" i="12"/>
  <c r="H8" i="12"/>
  <c r="J8" i="12"/>
  <c r="L8" i="12"/>
  <c r="E16" i="13"/>
  <c r="E14" i="13"/>
  <c r="E12" i="13"/>
  <c r="F12" i="13"/>
  <c r="L12" i="13" s="1"/>
  <c r="L11" i="12"/>
  <c r="J11" i="12"/>
  <c r="H11" i="12"/>
  <c r="F11" i="12"/>
  <c r="D11" i="12"/>
  <c r="F16" i="13" s="1"/>
  <c r="H16" i="13" s="1"/>
  <c r="L10" i="12"/>
  <c r="J10" i="12"/>
  <c r="H10" i="12"/>
  <c r="F10" i="12"/>
  <c r="D10" i="12"/>
  <c r="F14" i="13" s="1"/>
  <c r="J14" i="13" s="1"/>
  <c r="L9" i="12"/>
  <c r="J9" i="12"/>
  <c r="H9" i="12"/>
  <c r="F9" i="12"/>
  <c r="D9" i="12"/>
  <c r="L7" i="12"/>
  <c r="J7" i="12"/>
  <c r="H7" i="12"/>
  <c r="F7" i="12"/>
  <c r="D7" i="12"/>
  <c r="H12" i="13" l="1"/>
  <c r="J12" i="13"/>
  <c r="L10" i="13"/>
  <c r="J10" i="13"/>
  <c r="H10" i="13"/>
  <c r="H14" i="13"/>
</calcChain>
</file>

<file path=xl/sharedStrings.xml><?xml version="1.0" encoding="utf-8"?>
<sst xmlns="http://schemas.openxmlformats.org/spreadsheetml/2006/main" count="71" uniqueCount="48">
  <si>
    <t>Hours</t>
  </si>
  <si>
    <t>Hourly Rate</t>
  </si>
  <si>
    <t>Total Value</t>
  </si>
  <si>
    <t>Tutor Wage (per/hr)</t>
  </si>
  <si>
    <t>Hourly Margin</t>
  </si>
  <si>
    <t>BENCHMARK OF 40% EXCEEDED</t>
  </si>
  <si>
    <t>Client Side</t>
  </si>
  <si>
    <t>Tutor Side</t>
  </si>
  <si>
    <t>Instructions:</t>
  </si>
  <si>
    <t>Enter each of your tuition package sizes in hours (cells B7:B10) and your chosen hourly rate for each package (cells C7:C10). The sheet will calculate your total package value for each package size/hourly rate in column D.</t>
  </si>
  <si>
    <r>
      <t>The data from columns B and D of this Tutor Margins grid, will appear in your Investment Grid (columns E,F), in the 'Investment Grid' tab. (</t>
    </r>
    <r>
      <rPr>
        <b/>
        <u/>
        <sz val="11"/>
        <color theme="1"/>
        <rFont val="Calibri"/>
        <family val="2"/>
        <scheme val="minor"/>
      </rPr>
      <t>DO NOT</t>
    </r>
    <r>
      <rPr>
        <b/>
        <sz val="11"/>
        <color theme="1"/>
        <rFont val="Calibri"/>
        <family val="2"/>
        <scheme val="minor"/>
      </rPr>
      <t xml:space="preserve"> change the data in the investment grid cells</t>
    </r>
    <r>
      <rPr>
        <sz val="11"/>
        <color theme="1"/>
        <rFont val="Calibri"/>
        <family val="2"/>
        <scheme val="minor"/>
      </rPr>
      <t>)</t>
    </r>
  </si>
  <si>
    <r>
      <t>You can manipulate the orange column data on both the client side</t>
    </r>
    <r>
      <rPr>
        <i/>
        <sz val="11"/>
        <color theme="1"/>
        <rFont val="Calibri"/>
        <family val="2"/>
        <scheme val="minor"/>
      </rPr>
      <t xml:space="preserve"> and</t>
    </r>
    <r>
      <rPr>
        <sz val="11"/>
        <color theme="1"/>
        <rFont val="Calibri"/>
        <family val="2"/>
        <scheme val="minor"/>
      </rPr>
      <t xml:space="preserve"> the tutor side of the Tutor Margins grid, to see how it affects your tutor margin percentages in columns F,H,J,L</t>
    </r>
  </si>
  <si>
    <r>
      <t xml:space="preserve">The aim is to achieve an average tutor cost of no more than </t>
    </r>
    <r>
      <rPr>
        <b/>
        <sz val="11"/>
        <color theme="1"/>
        <rFont val="Calibri"/>
        <family val="2"/>
        <scheme val="minor"/>
      </rPr>
      <t>40%</t>
    </r>
    <r>
      <rPr>
        <sz val="11"/>
        <color theme="1"/>
        <rFont val="Calibri"/>
        <family val="2"/>
        <scheme val="minor"/>
      </rPr>
      <t xml:space="preserve"> in your business, to maintain a healthy profit margin.</t>
    </r>
  </si>
  <si>
    <t>Calculate The Tutor Cost % in Your Own Business:</t>
  </si>
  <si>
    <t>BUILDING BLOCKS</t>
  </si>
  <si>
    <t>BLOCK                       OF HOURS</t>
  </si>
  <si>
    <t>1                                                                    INSTALLMENT</t>
  </si>
  <si>
    <t>CONSECUTIVE MONTHLY INSTALLMENTS</t>
  </si>
  <si>
    <t>MOVE AHEAD OF THE CURRICULUM</t>
  </si>
  <si>
    <t>p/mt</t>
  </si>
  <si>
    <t>per month</t>
  </si>
  <si>
    <t>IMPROVE LEARNING SKILLS/WORK HABITS</t>
  </si>
  <si>
    <t>KEEP AT PACE WITH CLASSROOM</t>
  </si>
  <si>
    <t>N/A</t>
  </si>
  <si>
    <t>STRENGTHEN ACADEMIC FOUNDATIONS</t>
  </si>
  <si>
    <r>
      <rPr>
        <b/>
        <sz val="22"/>
        <color theme="1"/>
        <rFont val="Calibri"/>
        <family val="2"/>
        <scheme val="minor"/>
      </rPr>
      <t>Notes</t>
    </r>
    <r>
      <rPr>
        <sz val="22"/>
        <color theme="1"/>
        <rFont val="Calibri"/>
        <family val="2"/>
        <scheme val="minor"/>
      </rPr>
      <t>: if clients are paying in instalments of 3+ the current formula increases the hourly cost by 1 unit (£/$) each time. (e.g. if paying for a 72 hour package in 3 instalments, the overall package price increses by £$72. If paying in 6 instalments the overall package price increases by £$144, and so on.</t>
    </r>
  </si>
  <si>
    <r>
      <t xml:space="preserve">To calculate your own average tutor wage, sum the hourly wage of all your tutors and divide that figure by your total number of tutors (e.g. (10 tutors @ $17 + 12 tutors @ $19 = $398) / 22 tutors = </t>
    </r>
    <r>
      <rPr>
        <b/>
        <sz val="11"/>
        <color theme="1"/>
        <rFont val="Calibri"/>
        <family val="2"/>
        <scheme val="minor"/>
      </rPr>
      <t>$18.09</t>
    </r>
    <r>
      <rPr>
        <sz val="11"/>
        <color theme="1"/>
        <rFont val="Calibri"/>
        <family val="2"/>
        <scheme val="minor"/>
      </rPr>
      <t>)</t>
    </r>
  </si>
  <si>
    <r>
      <t xml:space="preserve">To calculate your own average client hourly rate, divide your total sales (£/$), by your total number of tuition hours delivered (e.g. $100,000 (sales) / 1,700 hours (delivered) = </t>
    </r>
    <r>
      <rPr>
        <b/>
        <sz val="11"/>
        <color theme="1"/>
        <rFont val="Calibri"/>
        <family val="2"/>
        <scheme val="minor"/>
      </rPr>
      <t>$58.82</t>
    </r>
    <r>
      <rPr>
        <sz val="11"/>
        <color theme="1"/>
        <rFont val="Calibri"/>
        <family val="2"/>
        <scheme val="minor"/>
      </rPr>
      <t>)</t>
    </r>
  </si>
  <si>
    <r>
      <t xml:space="preserve">To calculate your own Tutor Cost %, divide your average tutor cost, by your average hourly client rate (e.g. $18.09 / $58.82 = </t>
    </r>
    <r>
      <rPr>
        <b/>
        <u/>
        <sz val="11"/>
        <color theme="1"/>
        <rFont val="Calibri"/>
        <family val="2"/>
        <scheme val="minor"/>
      </rPr>
      <t>30.75% Tutor Cost</t>
    </r>
    <r>
      <rPr>
        <sz val="11"/>
        <color theme="1"/>
        <rFont val="Calibri"/>
        <family val="2"/>
        <scheme val="minor"/>
      </rPr>
      <t>)</t>
    </r>
  </si>
  <si>
    <r>
      <t xml:space="preserve">This sheet will calculate what % of revenue received is going to your tutors. Complete the information in the </t>
    </r>
    <r>
      <rPr>
        <b/>
        <sz val="11"/>
        <color rgb="FFFF6600"/>
        <rFont val="Calibri"/>
        <family val="2"/>
        <scheme val="minor"/>
      </rPr>
      <t>ORANGE</t>
    </r>
    <r>
      <rPr>
        <b/>
        <sz val="11"/>
        <color rgb="FF00B050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cells (B,C,E,G,I,K).</t>
    </r>
  </si>
  <si>
    <t>School Is Easy: Tutor Cost Benchmark</t>
  </si>
  <si>
    <t>School Is Easy: EDUCATIONAL INVESTMENT PACKAGES</t>
  </si>
  <si>
    <t>Version Updates</t>
  </si>
  <si>
    <t>Improved comments - Easy Numbers</t>
  </si>
  <si>
    <t>v3 - 26 May 2023</t>
  </si>
  <si>
    <t>v4 - 15 June 2023</t>
  </si>
  <si>
    <t>Fixed some Div/0 errors - Easy Numbers</t>
  </si>
  <si>
    <t>Fixed remaining Div/0 errors - Easy Numbers</t>
  </si>
  <si>
    <t>Improved guidance notes - Tutor Cost Benchmark</t>
  </si>
  <si>
    <t>Updated sheet titles - All sheets</t>
  </si>
  <si>
    <t>Updated vehicle wrap graphics, added link to v3 wrap catalogue (May 2023) - Wrapped Vehicle</t>
  </si>
  <si>
    <t>v5 - 28 June 2023</t>
  </si>
  <si>
    <t>Updated Easy 500 sheet to include all lead sources (rather than just CMA).</t>
  </si>
  <si>
    <t>Reworked scoring system for CMA activity in Easy 500 sheet, so target score (500+ points) more accurately reflects required amount of CMA.</t>
  </si>
  <si>
    <t>Added a formula to column D in Easy Numbers sheet, so monthly lead total will auto-populate from Easy 500 tracker.</t>
  </si>
  <si>
    <t>Updated all guidance notes/cell comments.</t>
  </si>
  <si>
    <t>Added section to Easy 500 which totals leads per lead source</t>
  </si>
  <si>
    <t>Supercharge your academic skills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</si>
</sst>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&quot;£&quot;#,##0;\-&quot;£&quot;#,##0"/>
    <numFmt numFmtId="164" formatCode="_-&quot;$&quot;* #,##0.00_-;\-&quot;$&quot;* #,##0.00_-;_-&quot;$&quot;* &quot;-&quot;??_-;_-@_-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&quot;$&quot;#,##0;\-&quot;$&quot;#,##0"/>
    <numFmt numFmtId="168" formatCode="&quot;£&quot;#,##0"/>
    <numFmt numFmtId="169" formatCode="&quot;$&quot;#,##0;[Red]\-&quot;$&quot;#,##0"/>
  </numFmts>
  <fonts count="4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Gill Sans MT"/>
      <family val="2"/>
    </font>
    <font>
      <sz val="15"/>
      <color theme="1"/>
      <name val="Gill Sans MT"/>
      <family val="2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color theme="0"/>
      <name val="Arial"/>
      <family val="2"/>
    </font>
    <font>
      <b/>
      <sz val="2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15"/>
      <color theme="1"/>
      <name val="Arial"/>
      <family val="2"/>
    </font>
    <font>
      <b/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Myriad Web Pro Condensed"/>
      <family val="2"/>
    </font>
    <font>
      <sz val="48"/>
      <color theme="1"/>
      <name val="Calibri"/>
      <family val="2"/>
      <scheme val="minor"/>
    </font>
    <font>
      <i/>
      <sz val="11"/>
      <color theme="1"/>
      <name val="Myriad Web Pro Condensed"/>
      <family val="2"/>
    </font>
    <font>
      <b/>
      <i/>
      <sz val="11"/>
      <color theme="1"/>
      <name val="Myriad Web Pro Condensed"/>
      <family val="2"/>
    </font>
    <font>
      <b/>
      <sz val="40"/>
      <color theme="1"/>
      <name val="Myriad Web Pro"/>
      <family val="2"/>
    </font>
    <font>
      <b/>
      <sz val="24"/>
      <color theme="1"/>
      <name val="Myriad Web Pro"/>
      <family val="2"/>
    </font>
    <font>
      <b/>
      <sz val="22"/>
      <color theme="1"/>
      <name val="Myriad Web Pro"/>
      <family val="2"/>
    </font>
    <font>
      <b/>
      <sz val="24"/>
      <color theme="1"/>
      <name val="Myriad Web Pro Condensed"/>
      <family val="2"/>
    </font>
    <font>
      <sz val="24"/>
      <color theme="1"/>
      <name val="Myriad Web Pro Condensed"/>
      <family val="2"/>
    </font>
    <font>
      <b/>
      <sz val="26"/>
      <color theme="1"/>
      <name val="Myriad Web Pro Condensed"/>
      <family val="2"/>
    </font>
    <font>
      <b/>
      <sz val="22"/>
      <color theme="1"/>
      <name val="Myriad Web Pro Condensed"/>
      <family val="2"/>
    </font>
    <font>
      <b/>
      <sz val="55"/>
      <color theme="1"/>
      <name val="Myriad Web Pro"/>
      <family val="2"/>
    </font>
    <font>
      <b/>
      <sz val="44"/>
      <color theme="1"/>
      <name val="Myriad Web Pro"/>
      <family val="2"/>
    </font>
    <font>
      <b/>
      <sz val="28"/>
      <color theme="1"/>
      <name val="Myriad Web Pro"/>
      <family val="2"/>
    </font>
    <font>
      <sz val="18"/>
      <color theme="1"/>
      <name val="Myriad Web Pro Condensed"/>
      <family val="2"/>
    </font>
    <font>
      <b/>
      <sz val="17.5"/>
      <color theme="1"/>
      <name val="Myriad Web Pro Condensed"/>
      <family val="2"/>
    </font>
    <font>
      <sz val="26"/>
      <color theme="1"/>
      <name val="Myriad Web Pro"/>
      <family val="2"/>
    </font>
    <font>
      <sz val="17.5"/>
      <color theme="1"/>
      <name val="Myriad Web Pro Condensed"/>
      <family val="2"/>
    </font>
    <font>
      <sz val="44"/>
      <color theme="1"/>
      <name val="Myriad Web Pro"/>
      <family val="2"/>
    </font>
    <font>
      <sz val="22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8"/>
      <color theme="1"/>
      <name val="Myriad Web Pro Condensed"/>
      <family val="2"/>
    </font>
    <font>
      <b/>
      <sz val="11"/>
      <color rgb="FFFF6600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993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4.9989318521683403E-2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ck">
        <color rgb="FFC3CE40"/>
      </right>
      <top/>
      <bottom/>
      <diagonal/>
    </border>
    <border>
      <left style="thick">
        <color rgb="FFC3CE40"/>
      </left>
      <right/>
      <top/>
      <bottom/>
      <diagonal/>
    </border>
    <border>
      <left/>
      <right style="thick">
        <color theme="0" tint="-0.499984740745262"/>
      </right>
      <top/>
      <bottom/>
      <diagonal/>
    </border>
    <border>
      <left style="thick">
        <color theme="0" tint="-0.499984740745262"/>
      </left>
      <right/>
      <top/>
      <bottom/>
      <diagonal/>
    </border>
    <border>
      <left/>
      <right style="thick">
        <color theme="0" tint="-0.499984740745262"/>
      </right>
      <top/>
      <bottom style="thick">
        <color theme="0" tint="-0.499984740745262"/>
      </bottom>
      <diagonal/>
    </border>
    <border>
      <left/>
      <right/>
      <top/>
      <bottom style="thick">
        <color theme="0" tint="-0.499984740745262"/>
      </bottom>
      <diagonal/>
    </border>
    <border>
      <left style="thick">
        <color theme="0" tint="-0.499984740745262"/>
      </left>
      <right/>
      <top/>
      <bottom style="thick">
        <color theme="0" tint="-0.499984740745262"/>
      </bottom>
      <diagonal/>
    </border>
    <border>
      <left/>
      <right style="thick">
        <color theme="0" tint="-0.499984740745262"/>
      </right>
      <top style="thick">
        <color theme="0" tint="-0.499984740745262"/>
      </top>
      <bottom/>
      <diagonal/>
    </border>
    <border>
      <left style="thick">
        <color theme="0" tint="-0.499984740745262"/>
      </left>
      <right/>
      <top style="thick">
        <color theme="0" tint="-0.499984740745262"/>
      </top>
      <bottom/>
      <diagonal/>
    </border>
    <border>
      <left/>
      <right/>
      <top style="thick">
        <color theme="0" tint="-0.499984740745262"/>
      </top>
      <bottom/>
      <diagonal/>
    </border>
    <border>
      <left style="thick">
        <color theme="1" tint="0.499984740745262"/>
      </left>
      <right/>
      <top style="thick">
        <color theme="1" tint="0.499984740745262"/>
      </top>
      <bottom/>
      <diagonal/>
    </border>
    <border>
      <left style="thick">
        <color theme="1" tint="0.499984740745262"/>
      </left>
      <right/>
      <top style="thick">
        <color theme="0" tint="-0.499984740745262"/>
      </top>
      <bottom/>
      <diagonal/>
    </border>
    <border>
      <left style="thick">
        <color theme="1" tint="0.499984740745262"/>
      </left>
      <right/>
      <top/>
      <bottom/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 applyNumberFormat="0" applyFill="0" applyBorder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98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wrapText="1"/>
    </xf>
    <xf numFmtId="0" fontId="7" fillId="0" borderId="0" xfId="0" applyFont="1"/>
    <xf numFmtId="9" fontId="7" fillId="0" borderId="8" xfId="2" applyFont="1" applyBorder="1" applyAlignment="1">
      <alignment horizontal="center"/>
    </xf>
    <xf numFmtId="0" fontId="8" fillId="0" borderId="0" xfId="0" applyFont="1"/>
    <xf numFmtId="0" fontId="11" fillId="0" borderId="0" xfId="0" applyFont="1"/>
    <xf numFmtId="1" fontId="7" fillId="5" borderId="6" xfId="1" applyNumberFormat="1" applyFont="1" applyFill="1" applyBorder="1" applyAlignment="1">
      <alignment horizontal="center"/>
    </xf>
    <xf numFmtId="1" fontId="7" fillId="2" borderId="7" xfId="1" applyNumberFormat="1" applyFont="1" applyFill="1" applyBorder="1" applyAlignment="1">
      <alignment horizontal="center"/>
    </xf>
    <xf numFmtId="2" fontId="7" fillId="5" borderId="5" xfId="1" applyNumberFormat="1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13" fillId="0" borderId="0" xfId="0" applyFont="1"/>
    <xf numFmtId="0" fontId="0" fillId="0" borderId="0" xfId="0" applyAlignment="1">
      <alignment horizontal="left" vertical="center" wrapText="1"/>
    </xf>
    <xf numFmtId="0" fontId="18" fillId="0" borderId="0" xfId="0" applyFont="1"/>
    <xf numFmtId="0" fontId="20" fillId="0" borderId="0" xfId="0" applyFont="1"/>
    <xf numFmtId="0" fontId="21" fillId="0" borderId="0" xfId="0" applyFont="1"/>
    <xf numFmtId="0" fontId="23" fillId="0" borderId="0" xfId="0" applyFont="1" applyAlignment="1">
      <alignment horizontal="center" vertical="center" wrapText="1"/>
    </xf>
    <xf numFmtId="0" fontId="26" fillId="0" borderId="0" xfId="0" applyFont="1" applyAlignment="1">
      <alignment horizontal="center"/>
    </xf>
    <xf numFmtId="0" fontId="27" fillId="7" borderId="0" xfId="0" applyFont="1" applyFill="1" applyAlignment="1">
      <alignment horizontal="center" wrapText="1"/>
    </xf>
    <xf numFmtId="0" fontId="28" fillId="7" borderId="0" xfId="0" applyFont="1" applyFill="1" applyAlignment="1">
      <alignment horizontal="center" wrapText="1"/>
    </xf>
    <xf numFmtId="0" fontId="27" fillId="0" borderId="0" xfId="0" applyFont="1" applyAlignment="1">
      <alignment horizontal="center" wrapText="1"/>
    </xf>
    <xf numFmtId="0" fontId="32" fillId="7" borderId="0" xfId="0" applyFont="1" applyFill="1" applyAlignment="1">
      <alignment horizontal="center" wrapText="1"/>
    </xf>
    <xf numFmtId="0" fontId="33" fillId="7" borderId="0" xfId="0" applyFont="1" applyFill="1" applyAlignment="1">
      <alignment horizontal="center" wrapText="1"/>
    </xf>
    <xf numFmtId="0" fontId="32" fillId="0" borderId="0" xfId="0" applyFont="1" applyAlignment="1">
      <alignment horizontal="center" wrapText="1"/>
    </xf>
    <xf numFmtId="0" fontId="33" fillId="7" borderId="0" xfId="0" applyFont="1" applyFill="1" applyAlignment="1">
      <alignment horizontal="center" vertical="center" wrapText="1"/>
    </xf>
    <xf numFmtId="0" fontId="35" fillId="0" borderId="0" xfId="0" applyFont="1" applyAlignment="1">
      <alignment horizontal="left" vertical="center" wrapText="1"/>
    </xf>
    <xf numFmtId="0" fontId="27" fillId="7" borderId="0" xfId="0" applyFont="1" applyFill="1" applyAlignment="1">
      <alignment horizontal="center"/>
    </xf>
    <xf numFmtId="0" fontId="27" fillId="0" borderId="0" xfId="0" applyFont="1" applyAlignment="1">
      <alignment horizontal="center"/>
    </xf>
    <xf numFmtId="0" fontId="32" fillId="7" borderId="0" xfId="0" applyFont="1" applyFill="1" applyAlignment="1">
      <alignment horizontal="center"/>
    </xf>
    <xf numFmtId="169" fontId="33" fillId="7" borderId="0" xfId="0" applyNumberFormat="1" applyFont="1" applyFill="1" applyAlignment="1">
      <alignment horizontal="center" vertical="center" wrapText="1"/>
    </xf>
    <xf numFmtId="0" fontId="35" fillId="0" borderId="0" xfId="0" applyFont="1" applyAlignment="1">
      <alignment horizontal="left"/>
    </xf>
    <xf numFmtId="0" fontId="32" fillId="0" borderId="0" xfId="0" applyFont="1" applyAlignment="1">
      <alignment horizontal="center"/>
    </xf>
    <xf numFmtId="0" fontId="35" fillId="0" borderId="0" xfId="0" applyFont="1" applyAlignment="1">
      <alignment horizontal="left" wrapText="1"/>
    </xf>
    <xf numFmtId="0" fontId="18" fillId="0" borderId="0" xfId="0" applyFont="1" applyAlignment="1">
      <alignment horizontal="center"/>
    </xf>
    <xf numFmtId="0" fontId="32" fillId="0" borderId="0" xfId="0" applyFont="1" applyAlignment="1">
      <alignment horizontal="center" vertical="center"/>
    </xf>
    <xf numFmtId="167" fontId="32" fillId="0" borderId="0" xfId="0" applyNumberFormat="1" applyFont="1" applyAlignment="1">
      <alignment horizontal="center" vertical="center" wrapText="1"/>
    </xf>
    <xf numFmtId="0" fontId="32" fillId="0" borderId="0" xfId="0" applyFont="1" applyAlignment="1">
      <alignment horizontal="center" vertical="center" wrapText="1"/>
    </xf>
    <xf numFmtId="0" fontId="39" fillId="0" borderId="0" xfId="0" applyFont="1" applyAlignment="1">
      <alignment horizontal="center" vertical="center" wrapText="1"/>
    </xf>
    <xf numFmtId="169" fontId="18" fillId="0" borderId="0" xfId="0" applyNumberFormat="1" applyFont="1" applyAlignment="1">
      <alignment horizontal="center"/>
    </xf>
    <xf numFmtId="0" fontId="18" fillId="0" borderId="0" xfId="0" applyFont="1" applyAlignment="1">
      <alignment vertical="center"/>
    </xf>
    <xf numFmtId="5" fontId="30" fillId="4" borderId="0" xfId="0" applyNumberFormat="1" applyFont="1" applyFill="1" applyAlignment="1">
      <alignment horizontal="center" wrapText="1"/>
    </xf>
    <xf numFmtId="167" fontId="31" fillId="4" borderId="13" xfId="0" applyNumberFormat="1" applyFont="1" applyFill="1" applyBorder="1" applyAlignment="1">
      <alignment horizontal="left" wrapText="1"/>
    </xf>
    <xf numFmtId="5" fontId="30" fillId="4" borderId="14" xfId="0" applyNumberFormat="1" applyFont="1" applyFill="1" applyBorder="1" applyAlignment="1">
      <alignment horizontal="center" wrapText="1"/>
    </xf>
    <xf numFmtId="167" fontId="31" fillId="4" borderId="0" xfId="0" applyNumberFormat="1" applyFont="1" applyFill="1" applyAlignment="1">
      <alignment horizontal="left" wrapText="1"/>
    </xf>
    <xf numFmtId="167" fontId="31" fillId="4" borderId="18" xfId="0" applyNumberFormat="1" applyFont="1" applyFill="1" applyBorder="1" applyAlignment="1">
      <alignment horizontal="left" wrapText="1"/>
    </xf>
    <xf numFmtId="5" fontId="30" fillId="4" borderId="19" xfId="0" applyNumberFormat="1" applyFont="1" applyFill="1" applyBorder="1" applyAlignment="1">
      <alignment horizontal="center" wrapText="1"/>
    </xf>
    <xf numFmtId="167" fontId="31" fillId="4" borderId="20" xfId="0" applyNumberFormat="1" applyFont="1" applyFill="1" applyBorder="1" applyAlignment="1">
      <alignment horizontal="left" wrapText="1"/>
    </xf>
    <xf numFmtId="5" fontId="30" fillId="4" borderId="21" xfId="0" applyNumberFormat="1" applyFont="1" applyFill="1" applyBorder="1" applyAlignment="1">
      <alignment horizontal="center" wrapText="1"/>
    </xf>
    <xf numFmtId="1" fontId="13" fillId="0" borderId="0" xfId="0" applyNumberFormat="1" applyFont="1"/>
    <xf numFmtId="0" fontId="4" fillId="0" borderId="0" xfId="0" applyFont="1"/>
    <xf numFmtId="0" fontId="42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10" fillId="3" borderId="0" xfId="0" applyFont="1" applyFill="1" applyAlignment="1">
      <alignment horizontal="center" vertical="center"/>
    </xf>
    <xf numFmtId="0" fontId="14" fillId="0" borderId="10" xfId="0" applyFont="1" applyBorder="1" applyAlignment="1">
      <alignment horizontal="center" vertical="top"/>
    </xf>
    <xf numFmtId="0" fontId="15" fillId="0" borderId="10" xfId="0" applyFont="1" applyBorder="1" applyAlignment="1">
      <alignment horizontal="center" vertical="top"/>
    </xf>
    <xf numFmtId="0" fontId="8" fillId="6" borderId="9" xfId="0" applyFont="1" applyFill="1" applyBorder="1" applyAlignment="1">
      <alignment wrapText="1"/>
    </xf>
    <xf numFmtId="0" fontId="6" fillId="6" borderId="9" xfId="0" applyFont="1" applyFill="1" applyBorder="1" applyAlignment="1">
      <alignment wrapText="1"/>
    </xf>
    <xf numFmtId="0" fontId="37" fillId="0" borderId="0" xfId="0" applyFont="1" applyAlignment="1">
      <alignment horizontal="left" vertical="center" wrapText="1"/>
    </xf>
    <xf numFmtId="1" fontId="29" fillId="4" borderId="18" xfId="0" applyNumberFormat="1" applyFont="1" applyFill="1" applyBorder="1" applyAlignment="1">
      <alignment horizontal="center" vertical="center" wrapText="1"/>
    </xf>
    <xf numFmtId="0" fontId="29" fillId="4" borderId="15" xfId="0" applyFont="1" applyFill="1" applyBorder="1" applyAlignment="1">
      <alignment horizontal="center" vertical="center" wrapText="1"/>
    </xf>
    <xf numFmtId="167" fontId="36" fillId="4" borderId="19" xfId="0" applyNumberFormat="1" applyFont="1" applyFill="1" applyBorder="1" applyAlignment="1">
      <alignment horizontal="center" vertical="center" wrapText="1"/>
    </xf>
    <xf numFmtId="0" fontId="36" fillId="4" borderId="20" xfId="0" applyFont="1" applyFill="1" applyBorder="1" applyAlignment="1">
      <alignment horizontal="center" wrapText="1"/>
    </xf>
    <xf numFmtId="0" fontId="36" fillId="4" borderId="17" xfId="0" applyFont="1" applyFill="1" applyBorder="1" applyAlignment="1">
      <alignment horizontal="center" vertical="center" wrapText="1"/>
    </xf>
    <xf numFmtId="0" fontId="36" fillId="4" borderId="16" xfId="0" applyFont="1" applyFill="1" applyBorder="1" applyAlignment="1">
      <alignment horizontal="center" wrapText="1"/>
    </xf>
    <xf numFmtId="168" fontId="34" fillId="4" borderId="17" xfId="0" applyNumberFormat="1" applyFont="1" applyFill="1" applyBorder="1" applyAlignment="1">
      <alignment horizontal="center" vertical="top" wrapText="1"/>
    </xf>
    <xf numFmtId="168" fontId="34" fillId="4" borderId="15" xfId="0" applyNumberFormat="1" applyFont="1" applyFill="1" applyBorder="1" applyAlignment="1">
      <alignment horizontal="center" vertical="top" wrapText="1"/>
    </xf>
    <xf numFmtId="168" fontId="34" fillId="4" borderId="0" xfId="0" applyNumberFormat="1" applyFont="1" applyFill="1" applyAlignment="1">
      <alignment horizontal="center" vertical="top" wrapText="1"/>
    </xf>
    <xf numFmtId="168" fontId="34" fillId="4" borderId="16" xfId="0" applyNumberFormat="1" applyFont="1" applyFill="1" applyBorder="1" applyAlignment="1">
      <alignment horizontal="center" vertical="top" wrapText="1"/>
    </xf>
    <xf numFmtId="0" fontId="29" fillId="4" borderId="13" xfId="0" applyFont="1" applyFill="1" applyBorder="1" applyAlignment="1">
      <alignment horizontal="center" vertical="center" wrapText="1"/>
    </xf>
    <xf numFmtId="167" fontId="36" fillId="4" borderId="22" xfId="0" applyNumberFormat="1" applyFont="1" applyFill="1" applyBorder="1" applyAlignment="1">
      <alignment horizontal="center" vertical="center" wrapText="1"/>
    </xf>
    <xf numFmtId="0" fontId="36" fillId="4" borderId="18" xfId="0" applyFont="1" applyFill="1" applyBorder="1" applyAlignment="1">
      <alignment horizontal="center" vertical="center" wrapText="1"/>
    </xf>
    <xf numFmtId="0" fontId="36" fillId="4" borderId="23" xfId="0" applyFont="1" applyFill="1" applyBorder="1" applyAlignment="1">
      <alignment horizontal="center" vertical="center" wrapText="1"/>
    </xf>
    <xf numFmtId="0" fontId="36" fillId="4" borderId="13" xfId="0" applyFont="1" applyFill="1" applyBorder="1" applyAlignment="1">
      <alignment horizontal="center" vertical="center" wrapText="1"/>
    </xf>
    <xf numFmtId="0" fontId="36" fillId="4" borderId="14" xfId="0" applyFont="1" applyFill="1" applyBorder="1" applyAlignment="1">
      <alignment horizontal="center" vertical="center" wrapText="1"/>
    </xf>
    <xf numFmtId="0" fontId="36" fillId="4" borderId="0" xfId="0" applyFont="1" applyFill="1" applyAlignment="1">
      <alignment horizontal="center" wrapText="1"/>
    </xf>
    <xf numFmtId="168" fontId="34" fillId="4" borderId="14" xfId="0" applyNumberFormat="1" applyFont="1" applyFill="1" applyBorder="1" applyAlignment="1">
      <alignment horizontal="center" vertical="top" wrapText="1"/>
    </xf>
    <xf numFmtId="168" fontId="34" fillId="4" borderId="23" xfId="0" applyNumberFormat="1" applyFont="1" applyFill="1" applyBorder="1" applyAlignment="1">
      <alignment horizontal="center" vertical="top" wrapText="1"/>
    </xf>
    <xf numFmtId="1" fontId="29" fillId="4" borderId="13" xfId="0" applyNumberFormat="1" applyFont="1" applyFill="1" applyBorder="1" applyAlignment="1">
      <alignment horizontal="center" vertical="center" wrapText="1"/>
    </xf>
    <xf numFmtId="168" fontId="34" fillId="4" borderId="16" xfId="0" applyNumberFormat="1" applyFont="1" applyFill="1" applyBorder="1" applyAlignment="1">
      <alignment horizontal="center" wrapText="1"/>
    </xf>
    <xf numFmtId="0" fontId="41" fillId="3" borderId="0" xfId="0" applyFont="1" applyFill="1" applyAlignment="1">
      <alignment vertical="center" wrapText="1"/>
    </xf>
    <xf numFmtId="0" fontId="19" fillId="3" borderId="0" xfId="0" applyFont="1" applyFill="1" applyAlignment="1">
      <alignment wrapText="1"/>
    </xf>
    <xf numFmtId="0" fontId="22" fillId="3" borderId="0" xfId="0" applyFont="1" applyFill="1" applyAlignment="1">
      <alignment horizontal="center" vertical="center" wrapText="1"/>
    </xf>
    <xf numFmtId="0" fontId="24" fillId="3" borderId="11" xfId="0" applyFont="1" applyFill="1" applyBorder="1" applyAlignment="1">
      <alignment horizontal="center" vertical="center" wrapText="1"/>
    </xf>
    <xf numFmtId="0" fontId="24" fillId="3" borderId="12" xfId="0" applyFont="1" applyFill="1" applyBorder="1" applyAlignment="1">
      <alignment horizontal="center" vertical="center" wrapText="1"/>
    </xf>
    <xf numFmtId="0" fontId="25" fillId="3" borderId="12" xfId="0" applyFont="1" applyFill="1" applyBorder="1" applyAlignment="1">
      <alignment horizontal="center" wrapText="1"/>
    </xf>
    <xf numFmtId="0" fontId="25" fillId="3" borderId="11" xfId="0" applyFont="1" applyFill="1" applyBorder="1" applyAlignment="1">
      <alignment horizontal="center" wrapText="1"/>
    </xf>
    <xf numFmtId="0" fontId="25" fillId="3" borderId="0" xfId="0" applyFont="1" applyFill="1" applyAlignment="1">
      <alignment horizontal="center"/>
    </xf>
    <xf numFmtId="0" fontId="24" fillId="3" borderId="12" xfId="0" applyFont="1" applyFill="1" applyBorder="1" applyAlignment="1">
      <alignment horizontal="center" vertical="top" wrapText="1"/>
    </xf>
    <xf numFmtId="0" fontId="24" fillId="3" borderId="11" xfId="0" applyFont="1" applyFill="1" applyBorder="1" applyAlignment="1">
      <alignment horizontal="center" vertical="top" wrapText="1"/>
    </xf>
    <xf numFmtId="0" fontId="24" fillId="3" borderId="0" xfId="0" applyFont="1" applyFill="1" applyAlignment="1">
      <alignment horizontal="center" wrapText="1"/>
    </xf>
    <xf numFmtId="0" fontId="23" fillId="0" borderId="0" xfId="0" applyFont="1" applyFill="1" applyAlignment="1">
      <alignment horizontal="center" vertical="center" wrapText="1"/>
    </xf>
  </cellXfs>
  <cellStyles count="6">
    <cellStyle name="Comma 2" xfId="5" xr:uid="{00000000-0005-0000-0000-000001000000}"/>
    <cellStyle name="Currency" xfId="1" builtinId="4"/>
    <cellStyle name="Currency 2" xfId="4" xr:uid="{00000000-0005-0000-0000-000003000000}"/>
    <cellStyle name="Normal" xfId="0" builtinId="0"/>
    <cellStyle name="Normal 2" xfId="3" xr:uid="{00000000-0005-0000-0000-000005000000}"/>
    <cellStyle name="Percent" xfId="2" builtinId="5"/>
  </cellStyles>
  <dxfs count="1">
    <dxf>
      <font>
        <b/>
        <i val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0000FF"/>
      <color rgb="FFFF6600"/>
      <color rgb="FFFF9933"/>
      <color rgb="FF00FF00"/>
      <color rgb="FFFFCC00"/>
      <color rgb="FFFF0066"/>
      <color rgb="FFC3CE40"/>
      <color rgb="FF6E3989"/>
      <color rgb="FF734F9B"/>
      <color rgb="FF7A42A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5" Type="http://schemas.openxmlformats.org/officeDocument/2006/relationships/image" Target="../media/image6.jpeg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1030432</xdr:colOff>
      <xdr:row>3</xdr:row>
      <xdr:rowOff>15410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525857" cy="758360"/>
        </a:xfrm>
        <a:prstGeom prst="rect">
          <a:avLst/>
        </a:prstGeom>
      </xdr:spPr>
    </xdr:pic>
    <xdr:clientData/>
  </xdr:twoCellAnchor>
  <xdr:twoCellAnchor>
    <xdr:from>
      <xdr:col>1</xdr:col>
      <xdr:colOff>142875</xdr:colOff>
      <xdr:row>4</xdr:row>
      <xdr:rowOff>219075</xdr:rowOff>
    </xdr:from>
    <xdr:to>
      <xdr:col>3</xdr:col>
      <xdr:colOff>923925</xdr:colOff>
      <xdr:row>4</xdr:row>
      <xdr:rowOff>219075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CxnSpPr/>
      </xdr:nvCxnSpPr>
      <xdr:spPr>
        <a:xfrm>
          <a:off x="381000" y="1209675"/>
          <a:ext cx="2038350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133350</xdr:colOff>
      <xdr:row>4</xdr:row>
      <xdr:rowOff>219075</xdr:rowOff>
    </xdr:from>
    <xdr:to>
      <xdr:col>11</xdr:col>
      <xdr:colOff>809625</xdr:colOff>
      <xdr:row>4</xdr:row>
      <xdr:rowOff>219076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CxnSpPr/>
      </xdr:nvCxnSpPr>
      <xdr:spPr>
        <a:xfrm flipV="1">
          <a:off x="2695575" y="1209675"/>
          <a:ext cx="7077075" cy="1"/>
        </a:xfrm>
        <a:prstGeom prst="straightConnector1">
          <a:avLst/>
        </a:prstGeom>
        <a:ln>
          <a:headEnd type="triangle"/>
          <a:tailEnd type="triangle"/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214168</xdr:colOff>
      <xdr:row>13</xdr:row>
      <xdr:rowOff>53686</xdr:rowOff>
    </xdr:from>
    <xdr:to>
      <xdr:col>2</xdr:col>
      <xdr:colOff>217054</xdr:colOff>
      <xdr:row>14</xdr:row>
      <xdr:rowOff>206376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0368" y="7883236"/>
          <a:ext cx="1241136" cy="1409989"/>
        </a:xfrm>
        <a:prstGeom prst="rect">
          <a:avLst/>
        </a:prstGeom>
      </xdr:spPr>
    </xdr:pic>
    <xdr:clientData/>
  </xdr:twoCellAnchor>
  <xdr:twoCellAnchor editAs="oneCell">
    <xdr:from>
      <xdr:col>1</xdr:col>
      <xdr:colOff>34925</xdr:colOff>
      <xdr:row>15</xdr:row>
      <xdr:rowOff>57150</xdr:rowOff>
    </xdr:from>
    <xdr:to>
      <xdr:col>2</xdr:col>
      <xdr:colOff>108527</xdr:colOff>
      <xdr:row>16</xdr:row>
      <xdr:rowOff>219941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125" y="9925050"/>
          <a:ext cx="1311852" cy="1420091"/>
        </a:xfrm>
        <a:prstGeom prst="rect">
          <a:avLst/>
        </a:prstGeom>
      </xdr:spPr>
    </xdr:pic>
    <xdr:clientData/>
  </xdr:twoCellAnchor>
  <xdr:twoCellAnchor editAs="oneCell">
    <xdr:from>
      <xdr:col>1</xdr:col>
      <xdr:colOff>35501</xdr:colOff>
      <xdr:row>10</xdr:row>
      <xdr:rowOff>658958</xdr:rowOff>
    </xdr:from>
    <xdr:to>
      <xdr:col>2</xdr:col>
      <xdr:colOff>140853</xdr:colOff>
      <xdr:row>12</xdr:row>
      <xdr:rowOff>27710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701" y="5669108"/>
          <a:ext cx="1343602" cy="1407101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9</xdr:row>
      <xdr:rowOff>140277</xdr:rowOff>
    </xdr:from>
    <xdr:to>
      <xdr:col>2</xdr:col>
      <xdr:colOff>219939</xdr:colOff>
      <xdr:row>10</xdr:row>
      <xdr:rowOff>427758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227" y="5889913"/>
          <a:ext cx="1456457" cy="1548245"/>
        </a:xfrm>
        <a:prstGeom prst="rect">
          <a:avLst/>
        </a:prstGeom>
      </xdr:spPr>
    </xdr:pic>
    <xdr:clientData/>
  </xdr:twoCellAnchor>
  <xdr:twoCellAnchor>
    <xdr:from>
      <xdr:col>2</xdr:col>
      <xdr:colOff>1209679</xdr:colOff>
      <xdr:row>9</xdr:row>
      <xdr:rowOff>1066800</xdr:rowOff>
    </xdr:from>
    <xdr:to>
      <xdr:col>2</xdr:col>
      <xdr:colOff>1943105</xdr:colOff>
      <xdr:row>11</xdr:row>
      <xdr:rowOff>13335</xdr:rowOff>
    </xdr:to>
    <xdr:sp macro="" textlink="">
      <xdr:nvSpPr>
        <xdr:cNvPr id="6" name="Right Arrow 5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SpPr/>
      </xdr:nvSpPr>
      <xdr:spPr>
        <a:xfrm rot="16200000">
          <a:off x="2398399" y="4945380"/>
          <a:ext cx="984885" cy="733426"/>
        </a:xfrm>
        <a:prstGeom prst="rightArrow">
          <a:avLst/>
        </a:prstGeom>
        <a:ln/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en-CA"/>
        </a:p>
      </xdr:txBody>
    </xdr:sp>
    <xdr:clientData/>
  </xdr:twoCellAnchor>
  <xdr:twoCellAnchor>
    <xdr:from>
      <xdr:col>2</xdr:col>
      <xdr:colOff>1209677</xdr:colOff>
      <xdr:row>12</xdr:row>
      <xdr:rowOff>76200</xdr:rowOff>
    </xdr:from>
    <xdr:to>
      <xdr:col>2</xdr:col>
      <xdr:colOff>1828800</xdr:colOff>
      <xdr:row>13</xdr:row>
      <xdr:rowOff>70484</xdr:rowOff>
    </xdr:to>
    <xdr:sp macro="" textlink="">
      <xdr:nvSpPr>
        <xdr:cNvPr id="7" name="Right Arrow 6">
          <a:extLst>
            <a:ext uri="{FF2B5EF4-FFF2-40B4-BE49-F238E27FC236}">
              <a16:creationId xmlns:a16="http://schemas.microsoft.com/office/drawing/2014/main" id="{00000000-0008-0000-0200-000021000000}"/>
            </a:ext>
          </a:extLst>
        </xdr:cNvPr>
        <xdr:cNvSpPr/>
      </xdr:nvSpPr>
      <xdr:spPr>
        <a:xfrm rot="16200000">
          <a:off x="2446022" y="7202805"/>
          <a:ext cx="775334" cy="619123"/>
        </a:xfrm>
        <a:prstGeom prst="rightArrow">
          <a:avLst/>
        </a:prstGeom>
        <a:ln/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en-CA"/>
        </a:p>
      </xdr:txBody>
    </xdr:sp>
    <xdr:clientData/>
  </xdr:twoCellAnchor>
  <xdr:twoCellAnchor>
    <xdr:from>
      <xdr:col>2</xdr:col>
      <xdr:colOff>1276352</xdr:colOff>
      <xdr:row>14</xdr:row>
      <xdr:rowOff>-1</xdr:rowOff>
    </xdr:from>
    <xdr:to>
      <xdr:col>2</xdr:col>
      <xdr:colOff>1809753</xdr:colOff>
      <xdr:row>14</xdr:row>
      <xdr:rowOff>622936</xdr:rowOff>
    </xdr:to>
    <xdr:sp macro="" textlink="">
      <xdr:nvSpPr>
        <xdr:cNvPr id="8" name="Right Arrow 7">
          <a:extLst>
            <a:ext uri="{FF2B5EF4-FFF2-40B4-BE49-F238E27FC236}">
              <a16:creationId xmlns:a16="http://schemas.microsoft.com/office/drawing/2014/main" id="{00000000-0008-0000-0200-000022000000}"/>
            </a:ext>
          </a:extLst>
        </xdr:cNvPr>
        <xdr:cNvSpPr/>
      </xdr:nvSpPr>
      <xdr:spPr>
        <a:xfrm rot="16200000">
          <a:off x="2546034" y="9131617"/>
          <a:ext cx="622937" cy="533401"/>
        </a:xfrm>
        <a:prstGeom prst="rightArrow">
          <a:avLst/>
        </a:prstGeom>
        <a:ln/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en-CA"/>
        </a:p>
      </xdr:txBody>
    </xdr:sp>
    <xdr:clientData/>
  </xdr:twoCellAnchor>
  <xdr:twoCellAnchor editAs="oneCell">
    <xdr:from>
      <xdr:col>9</xdr:col>
      <xdr:colOff>718705</xdr:colOff>
      <xdr:row>1</xdr:row>
      <xdr:rowOff>18137</xdr:rowOff>
    </xdr:from>
    <xdr:to>
      <xdr:col>11</xdr:col>
      <xdr:colOff>2337955</xdr:colOff>
      <xdr:row>3</xdr:row>
      <xdr:rowOff>1950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35841" y="208637"/>
          <a:ext cx="4095750" cy="1245270"/>
        </a:xfrm>
        <a:prstGeom prst="rect">
          <a:avLst/>
        </a:prstGeom>
      </xdr:spPr>
    </xdr:pic>
    <xdr:clientData/>
  </xdr:twoCellAnchor>
  <xdr:oneCellAnchor>
    <xdr:from>
      <xdr:col>1</xdr:col>
      <xdr:colOff>38100</xdr:colOff>
      <xdr:row>7</xdr:row>
      <xdr:rowOff>140277</xdr:rowOff>
    </xdr:from>
    <xdr:ext cx="1456457" cy="1548245"/>
    <xdr:pic>
      <xdr:nvPicPr>
        <xdr:cNvPr id="10" name="Picture 9">
          <a:extLst>
            <a:ext uri="{FF2B5EF4-FFF2-40B4-BE49-F238E27FC236}">
              <a16:creationId xmlns:a16="http://schemas.microsoft.com/office/drawing/2014/main" id="{FAB07654-120A-4D6B-89B0-02EA7BDB183B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227" y="5889913"/>
          <a:ext cx="1456457" cy="1548245"/>
        </a:xfrm>
        <a:prstGeom prst="rect">
          <a:avLst/>
        </a:prstGeom>
      </xdr:spPr>
    </xdr:pic>
    <xdr:clientData/>
  </xdr:oneCellAnchor>
  <xdr:oneCellAnchor>
    <xdr:from>
      <xdr:col>1</xdr:col>
      <xdr:colOff>38100</xdr:colOff>
      <xdr:row>7</xdr:row>
      <xdr:rowOff>140277</xdr:rowOff>
    </xdr:from>
    <xdr:ext cx="1456457" cy="1548245"/>
    <xdr:pic>
      <xdr:nvPicPr>
        <xdr:cNvPr id="11" name="Picture 10">
          <a:extLst>
            <a:ext uri="{FF2B5EF4-FFF2-40B4-BE49-F238E27FC236}">
              <a16:creationId xmlns:a16="http://schemas.microsoft.com/office/drawing/2014/main" id="{6941EF6B-ECC2-414C-B510-886A2D088B16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227" y="5889913"/>
          <a:ext cx="1456457" cy="1548245"/>
        </a:xfrm>
        <a:prstGeom prst="rect">
          <a:avLst/>
        </a:prstGeom>
      </xdr:spPr>
    </xdr:pic>
    <xdr:clientData/>
  </xdr:oneCellAnchor>
  <xdr:twoCellAnchor>
    <xdr:from>
      <xdr:col>2</xdr:col>
      <xdr:colOff>1209679</xdr:colOff>
      <xdr:row>7</xdr:row>
      <xdr:rowOff>1066800</xdr:rowOff>
    </xdr:from>
    <xdr:to>
      <xdr:col>2</xdr:col>
      <xdr:colOff>1943105</xdr:colOff>
      <xdr:row>9</xdr:row>
      <xdr:rowOff>13335</xdr:rowOff>
    </xdr:to>
    <xdr:sp macro="" textlink="">
      <xdr:nvSpPr>
        <xdr:cNvPr id="12" name="Right Arrow 5">
          <a:extLst>
            <a:ext uri="{FF2B5EF4-FFF2-40B4-BE49-F238E27FC236}">
              <a16:creationId xmlns:a16="http://schemas.microsoft.com/office/drawing/2014/main" id="{202F674C-086B-4522-9CF9-8B25B50EDC2F}"/>
            </a:ext>
          </a:extLst>
        </xdr:cNvPr>
        <xdr:cNvSpPr/>
      </xdr:nvSpPr>
      <xdr:spPr>
        <a:xfrm rot="16200000">
          <a:off x="2442560" y="6941300"/>
          <a:ext cx="983154" cy="733426"/>
        </a:xfrm>
        <a:prstGeom prst="rightArrow">
          <a:avLst/>
        </a:prstGeom>
        <a:ln/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en-CA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9933"/>
  </sheetPr>
  <dimension ref="A1:S25"/>
  <sheetViews>
    <sheetView tabSelected="1" zoomScaleNormal="100" workbookViewId="0">
      <selection activeCell="D7" sqref="D7"/>
    </sheetView>
  </sheetViews>
  <sheetFormatPr defaultColWidth="9.109375" defaultRowHeight="19.2"/>
  <cols>
    <col min="1" max="1" width="3.5546875" style="1" customWidth="1"/>
    <col min="2" max="2" width="7.44140625" style="1" customWidth="1"/>
    <col min="3" max="3" width="11.44140625" style="1" bestFit="1" customWidth="1"/>
    <col min="4" max="4" width="16" style="1" customWidth="1"/>
    <col min="5" max="14" width="13.6640625" style="1" customWidth="1"/>
    <col min="15" max="16384" width="9.109375" style="1"/>
  </cols>
  <sheetData>
    <row r="1" spans="1:17" ht="19.5" customHeight="1">
      <c r="E1" s="59" t="s">
        <v>30</v>
      </c>
      <c r="F1" s="59"/>
      <c r="G1" s="59"/>
      <c r="H1" s="59"/>
      <c r="I1" s="59"/>
      <c r="J1" s="59"/>
      <c r="K1" s="59"/>
      <c r="L1" s="59"/>
    </row>
    <row r="2" spans="1:17" ht="19.5" customHeight="1">
      <c r="E2" s="59"/>
      <c r="F2" s="59"/>
      <c r="G2" s="59"/>
      <c r="H2" s="59"/>
      <c r="I2" s="59"/>
      <c r="J2" s="59"/>
      <c r="K2" s="59"/>
      <c r="L2" s="59"/>
    </row>
    <row r="3" spans="1:17">
      <c r="E3" s="6"/>
    </row>
    <row r="4" spans="1:17">
      <c r="E4" s="4"/>
    </row>
    <row r="5" spans="1:17" s="2" customFormat="1" ht="22.2" thickBot="1">
      <c r="B5" s="60" t="s">
        <v>6</v>
      </c>
      <c r="C5" s="61"/>
      <c r="D5" s="61"/>
      <c r="E5" s="60" t="s">
        <v>7</v>
      </c>
      <c r="F5" s="60"/>
      <c r="G5" s="60"/>
      <c r="H5" s="60"/>
      <c r="I5" s="60"/>
      <c r="J5" s="60"/>
      <c r="K5" s="60"/>
      <c r="L5" s="60"/>
    </row>
    <row r="6" spans="1:17" s="3" customFormat="1" ht="42.75" customHeight="1">
      <c r="B6" s="11" t="s">
        <v>0</v>
      </c>
      <c r="C6" s="12" t="s">
        <v>1</v>
      </c>
      <c r="D6" s="13" t="s">
        <v>2</v>
      </c>
      <c r="E6" s="11" t="s">
        <v>3</v>
      </c>
      <c r="F6" s="14" t="s">
        <v>4</v>
      </c>
      <c r="G6" s="11" t="s">
        <v>3</v>
      </c>
      <c r="H6" s="14" t="s">
        <v>4</v>
      </c>
      <c r="I6" s="11" t="s">
        <v>3</v>
      </c>
      <c r="J6" s="14" t="s">
        <v>4</v>
      </c>
      <c r="K6" s="11" t="s">
        <v>3</v>
      </c>
      <c r="L6" s="14" t="s">
        <v>4</v>
      </c>
    </row>
    <row r="7" spans="1:17">
      <c r="B7" s="8">
        <v>96</v>
      </c>
      <c r="C7" s="8">
        <v>39</v>
      </c>
      <c r="D7" s="9">
        <f t="shared" ref="D7:D11" si="0">SUM(C7)*B7</f>
        <v>3744</v>
      </c>
      <c r="E7" s="10">
        <v>16</v>
      </c>
      <c r="F7" s="5">
        <f t="shared" ref="F7:F11" si="1">E7/C7</f>
        <v>0.41025641025641024</v>
      </c>
      <c r="G7" s="10">
        <v>17</v>
      </c>
      <c r="H7" s="5">
        <f t="shared" ref="H7:H11" si="2">G7/C7</f>
        <v>0.4358974358974359</v>
      </c>
      <c r="I7" s="10">
        <v>18</v>
      </c>
      <c r="J7" s="5">
        <f t="shared" ref="J7:J11" si="3">I7/C7</f>
        <v>0.46153846153846156</v>
      </c>
      <c r="K7" s="10">
        <v>19</v>
      </c>
      <c r="L7" s="5">
        <f t="shared" ref="L7:L11" si="4">K7/C7</f>
        <v>0.48717948717948717</v>
      </c>
    </row>
    <row r="8" spans="1:17">
      <c r="B8" s="8">
        <v>72</v>
      </c>
      <c r="C8" s="8">
        <v>41</v>
      </c>
      <c r="D8" s="9">
        <f t="shared" ref="D8" si="5">SUM(C8)*B8</f>
        <v>2952</v>
      </c>
      <c r="E8" s="10">
        <v>16</v>
      </c>
      <c r="F8" s="5">
        <f t="shared" ref="F8" si="6">E8/C8</f>
        <v>0.3902439024390244</v>
      </c>
      <c r="G8" s="10">
        <v>17</v>
      </c>
      <c r="H8" s="5">
        <f t="shared" ref="H8" si="7">G8/C8</f>
        <v>0.41463414634146339</v>
      </c>
      <c r="I8" s="10">
        <v>18</v>
      </c>
      <c r="J8" s="5">
        <f t="shared" ref="J8" si="8">I8/C8</f>
        <v>0.43902439024390244</v>
      </c>
      <c r="K8" s="10">
        <v>19</v>
      </c>
      <c r="L8" s="5">
        <f t="shared" ref="L8" si="9">K8/C8</f>
        <v>0.46341463414634149</v>
      </c>
    </row>
    <row r="9" spans="1:17">
      <c r="B9" s="8">
        <v>48</v>
      </c>
      <c r="C9" s="8">
        <v>43</v>
      </c>
      <c r="D9" s="9">
        <f t="shared" si="0"/>
        <v>2064</v>
      </c>
      <c r="E9" s="10">
        <v>16</v>
      </c>
      <c r="F9" s="5">
        <f t="shared" si="1"/>
        <v>0.37209302325581395</v>
      </c>
      <c r="G9" s="10">
        <v>17</v>
      </c>
      <c r="H9" s="5">
        <f t="shared" si="2"/>
        <v>0.39534883720930231</v>
      </c>
      <c r="I9" s="10">
        <v>18</v>
      </c>
      <c r="J9" s="5">
        <f t="shared" si="3"/>
        <v>0.41860465116279072</v>
      </c>
      <c r="K9" s="10">
        <v>19</v>
      </c>
      <c r="L9" s="5">
        <f t="shared" si="4"/>
        <v>0.44186046511627908</v>
      </c>
    </row>
    <row r="10" spans="1:17">
      <c r="B10" s="8">
        <v>36</v>
      </c>
      <c r="C10" s="8">
        <v>45</v>
      </c>
      <c r="D10" s="9">
        <f>SUM(C10)*B10</f>
        <v>1620</v>
      </c>
      <c r="E10" s="10">
        <v>16</v>
      </c>
      <c r="F10" s="5">
        <f t="shared" si="1"/>
        <v>0.35555555555555557</v>
      </c>
      <c r="G10" s="10">
        <v>17</v>
      </c>
      <c r="H10" s="5">
        <f t="shared" si="2"/>
        <v>0.37777777777777777</v>
      </c>
      <c r="I10" s="10">
        <v>18</v>
      </c>
      <c r="J10" s="5">
        <f t="shared" si="3"/>
        <v>0.4</v>
      </c>
      <c r="K10" s="10">
        <v>19</v>
      </c>
      <c r="L10" s="5">
        <f t="shared" si="4"/>
        <v>0.42222222222222222</v>
      </c>
    </row>
    <row r="11" spans="1:17">
      <c r="B11" s="8">
        <v>24</v>
      </c>
      <c r="C11" s="8">
        <v>47</v>
      </c>
      <c r="D11" s="9">
        <f t="shared" si="0"/>
        <v>1128</v>
      </c>
      <c r="E11" s="10">
        <v>16</v>
      </c>
      <c r="F11" s="5">
        <f t="shared" si="1"/>
        <v>0.34042553191489361</v>
      </c>
      <c r="G11" s="10">
        <v>17</v>
      </c>
      <c r="H11" s="5">
        <f t="shared" si="2"/>
        <v>0.36170212765957449</v>
      </c>
      <c r="I11" s="10">
        <v>18</v>
      </c>
      <c r="J11" s="5">
        <f t="shared" si="3"/>
        <v>0.38297872340425532</v>
      </c>
      <c r="K11" s="10">
        <v>19</v>
      </c>
      <c r="L11" s="5">
        <f t="shared" si="4"/>
        <v>0.40425531914893614</v>
      </c>
    </row>
    <row r="12" spans="1:17" ht="19.8" thickBot="1"/>
    <row r="13" spans="1:17" ht="38.25" customHeight="1" thickBot="1">
      <c r="B13" s="62" t="s">
        <v>5</v>
      </c>
      <c r="C13" s="63"/>
      <c r="D13" s="63"/>
    </row>
    <row r="15" spans="1:17" s="7" customFormat="1" ht="15.6">
      <c r="A15" s="57" t="s">
        <v>8</v>
      </c>
      <c r="B15" s="57"/>
      <c r="C15" s="57"/>
      <c r="D15" s="57"/>
    </row>
    <row r="16" spans="1:17" s="7" customFormat="1" ht="15.6">
      <c r="A16" s="52">
        <v>1</v>
      </c>
      <c r="B16" s="58" t="s">
        <v>29</v>
      </c>
      <c r="C16" s="58"/>
      <c r="D16" s="58"/>
      <c r="E16" s="58"/>
      <c r="F16" s="58"/>
      <c r="G16" s="58"/>
      <c r="H16" s="58"/>
      <c r="I16" s="58"/>
      <c r="J16" s="58"/>
      <c r="K16" s="58"/>
      <c r="L16" s="58"/>
      <c r="M16" s="58"/>
      <c r="N16" s="58"/>
      <c r="O16" s="58"/>
      <c r="P16" s="58"/>
      <c r="Q16" s="58"/>
    </row>
    <row r="17" spans="1:19" s="7" customFormat="1" ht="15.6">
      <c r="A17" s="52">
        <v>2</v>
      </c>
      <c r="B17" s="56" t="s">
        <v>9</v>
      </c>
      <c r="C17" s="56"/>
      <c r="D17" s="56"/>
      <c r="E17" s="56"/>
      <c r="F17" s="56"/>
      <c r="G17" s="56"/>
      <c r="H17" s="56"/>
      <c r="I17" s="56"/>
      <c r="J17" s="56"/>
      <c r="K17" s="56"/>
      <c r="L17" s="56"/>
      <c r="M17" s="56"/>
      <c r="N17" s="56"/>
      <c r="O17" s="56"/>
      <c r="P17" s="56"/>
      <c r="Q17" s="56"/>
      <c r="R17" s="56"/>
      <c r="S17" s="56"/>
    </row>
    <row r="18" spans="1:19">
      <c r="A18" s="52">
        <v>3</v>
      </c>
      <c r="B18" s="56" t="s">
        <v>10</v>
      </c>
      <c r="C18" s="56"/>
      <c r="D18" s="56"/>
      <c r="E18" s="56"/>
      <c r="F18" s="56"/>
      <c r="G18" s="56"/>
      <c r="H18" s="56"/>
      <c r="I18" s="56"/>
      <c r="J18" s="56"/>
      <c r="K18" s="56"/>
      <c r="L18" s="56"/>
      <c r="M18" s="56"/>
      <c r="N18" s="56"/>
      <c r="O18" s="7"/>
      <c r="P18" s="7"/>
      <c r="Q18" s="7"/>
      <c r="R18" s="7"/>
      <c r="S18" s="7"/>
    </row>
    <row r="19" spans="1:19">
      <c r="A19" s="15">
        <v>4</v>
      </c>
      <c r="B19" s="56" t="s">
        <v>11</v>
      </c>
      <c r="C19" s="56"/>
      <c r="D19" s="56"/>
      <c r="E19" s="56"/>
      <c r="F19" s="56"/>
      <c r="G19" s="56"/>
      <c r="H19" s="56"/>
      <c r="I19" s="56"/>
      <c r="J19" s="56"/>
      <c r="K19" s="56"/>
      <c r="L19" s="56"/>
      <c r="M19" s="56"/>
      <c r="N19" s="56"/>
      <c r="O19" s="56"/>
      <c r="P19" s="56"/>
      <c r="Q19" s="56"/>
      <c r="R19" s="56"/>
      <c r="S19" s="56"/>
    </row>
    <row r="20" spans="1:19">
      <c r="A20" s="15">
        <v>5</v>
      </c>
      <c r="B20" s="56" t="s">
        <v>12</v>
      </c>
      <c r="C20" s="56"/>
      <c r="D20" s="56"/>
      <c r="E20" s="56"/>
      <c r="F20" s="56"/>
      <c r="G20" s="56"/>
      <c r="H20" s="56"/>
      <c r="I20" s="56"/>
      <c r="J20" s="56"/>
      <c r="K20" s="56"/>
      <c r="L20" s="56"/>
      <c r="M20" s="56"/>
      <c r="N20" s="56"/>
      <c r="O20" s="56"/>
      <c r="P20" s="56"/>
      <c r="Q20" s="56"/>
      <c r="R20" s="56"/>
      <c r="S20" s="56"/>
    </row>
    <row r="21" spans="1:19">
      <c r="A21" s="15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</row>
    <row r="22" spans="1:19">
      <c r="A22" s="57" t="s">
        <v>13</v>
      </c>
      <c r="B22" s="57"/>
      <c r="C22" s="57"/>
      <c r="D22" s="57"/>
      <c r="E22" s="57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</row>
    <row r="23" spans="1:19">
      <c r="A23" s="15">
        <v>1</v>
      </c>
      <c r="B23" s="56" t="s">
        <v>26</v>
      </c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</row>
    <row r="24" spans="1:19">
      <c r="A24" s="15">
        <v>2</v>
      </c>
      <c r="B24" s="56" t="s">
        <v>27</v>
      </c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56"/>
      <c r="R24" s="56"/>
      <c r="S24" s="56"/>
    </row>
    <row r="25" spans="1:19">
      <c r="A25" s="15">
        <v>3</v>
      </c>
      <c r="B25" s="56" t="s">
        <v>28</v>
      </c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</row>
  </sheetData>
  <mergeCells count="14">
    <mergeCell ref="B16:Q16"/>
    <mergeCell ref="E1:L2"/>
    <mergeCell ref="B5:D5"/>
    <mergeCell ref="E5:L5"/>
    <mergeCell ref="B13:D13"/>
    <mergeCell ref="A15:D15"/>
    <mergeCell ref="B24:S24"/>
    <mergeCell ref="B25:S25"/>
    <mergeCell ref="B17:S17"/>
    <mergeCell ref="B18:N18"/>
    <mergeCell ref="B19:S19"/>
    <mergeCell ref="B20:S20"/>
    <mergeCell ref="A22:E22"/>
    <mergeCell ref="B23:S23"/>
  </mergeCells>
  <conditionalFormatting sqref="F7:F11 H7:H11 J7:J11 L7:L11">
    <cfRule type="cellIs" dxfId="0" priority="1" operator="greaterThan">
      <formula>0.4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9933"/>
    <pageSetUpPr fitToPage="1"/>
  </sheetPr>
  <dimension ref="B1:S22"/>
  <sheetViews>
    <sheetView zoomScale="55" zoomScaleNormal="55" zoomScalePageLayoutView="70" workbookViewId="0">
      <selection activeCell="P8" sqref="P8"/>
    </sheetView>
  </sheetViews>
  <sheetFormatPr defaultColWidth="9.109375" defaultRowHeight="13.8"/>
  <cols>
    <col min="1" max="1" width="1.109375" style="17" customWidth="1"/>
    <col min="2" max="2" width="18.5546875" style="17" customWidth="1"/>
    <col min="3" max="3" width="46.88671875" style="17" customWidth="1"/>
    <col min="4" max="4" width="4" style="17" customWidth="1"/>
    <col min="5" max="5" width="37.109375" style="17" customWidth="1"/>
    <col min="6" max="6" width="37.44140625" style="17" customWidth="1"/>
    <col min="7" max="7" width="0.109375" style="17" customWidth="1"/>
    <col min="8" max="8" width="40.6640625" style="17" customWidth="1"/>
    <col min="9" max="9" width="0.109375" style="17" customWidth="1"/>
    <col min="10" max="10" width="37" style="17" customWidth="1"/>
    <col min="11" max="11" width="0.109375" style="17" customWidth="1"/>
    <col min="12" max="12" width="35.44140625" style="17" customWidth="1"/>
    <col min="13" max="13" width="0.109375" style="17" hidden="1" customWidth="1"/>
    <col min="14" max="16384" width="9.109375" style="17"/>
  </cols>
  <sheetData>
    <row r="1" spans="2:13" ht="15" customHeight="1"/>
    <row r="2" spans="2:13" ht="67.5" customHeight="1">
      <c r="B2" s="86" t="s">
        <v>31</v>
      </c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</row>
    <row r="3" spans="2:13" s="18" customFormat="1" ht="30.75" customHeight="1"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</row>
    <row r="4" spans="2:13" s="18" customFormat="1" ht="30.75" customHeight="1">
      <c r="E4" s="19"/>
    </row>
    <row r="5" spans="2:13" ht="19.5" customHeight="1"/>
    <row r="6" spans="2:13" s="21" customFormat="1" ht="36" customHeight="1">
      <c r="B6" s="88" t="s">
        <v>14</v>
      </c>
      <c r="C6" s="88"/>
      <c r="D6" s="20"/>
      <c r="E6" s="89" t="s">
        <v>15</v>
      </c>
      <c r="F6" s="90" t="s">
        <v>16</v>
      </c>
      <c r="G6" s="89"/>
      <c r="H6" s="91">
        <v>3</v>
      </c>
      <c r="I6" s="92"/>
      <c r="J6" s="91">
        <v>6</v>
      </c>
      <c r="K6" s="92"/>
      <c r="L6" s="91">
        <v>12</v>
      </c>
      <c r="M6" s="93"/>
    </row>
    <row r="7" spans="2:13" s="20" customFormat="1" ht="96" customHeight="1">
      <c r="B7" s="88"/>
      <c r="C7" s="88"/>
      <c r="E7" s="89"/>
      <c r="F7" s="90"/>
      <c r="G7" s="89"/>
      <c r="H7" s="94" t="s">
        <v>17</v>
      </c>
      <c r="I7" s="95"/>
      <c r="J7" s="94" t="s">
        <v>17</v>
      </c>
      <c r="K7" s="95"/>
      <c r="L7" s="94" t="s">
        <v>17</v>
      </c>
      <c r="M7" s="96"/>
    </row>
    <row r="8" spans="2:13" s="20" customFormat="1" ht="96" customHeight="1">
      <c r="B8" s="22"/>
      <c r="C8" s="23" t="s">
        <v>47</v>
      </c>
      <c r="D8" s="97"/>
      <c r="E8" s="84">
        <f>SUM('Tutor Margins'!B7)</f>
        <v>96</v>
      </c>
      <c r="F8" s="44">
        <f>SUM('Tutor Margins'!D7)</f>
        <v>3744</v>
      </c>
      <c r="G8" s="45"/>
      <c r="H8" s="44">
        <f>SUM(F8+96)/3</f>
        <v>1280</v>
      </c>
      <c r="I8" s="45" t="s">
        <v>19</v>
      </c>
      <c r="J8" s="46">
        <f>SUM(F8+192)/6</f>
        <v>656</v>
      </c>
      <c r="K8" s="47"/>
      <c r="L8" s="46">
        <f>SUM(F8+288)/12</f>
        <v>336</v>
      </c>
      <c r="M8" s="47"/>
    </row>
    <row r="9" spans="2:13" s="20" customFormat="1" ht="61.5" customHeight="1" thickBot="1">
      <c r="B9" s="25"/>
      <c r="C9" s="26"/>
      <c r="D9" s="97"/>
      <c r="E9" s="66"/>
      <c r="F9" s="74"/>
      <c r="G9" s="72"/>
      <c r="H9" s="74" t="s">
        <v>20</v>
      </c>
      <c r="I9" s="72"/>
      <c r="J9" s="74" t="s">
        <v>20</v>
      </c>
      <c r="K9" s="72"/>
      <c r="L9" s="71" t="s">
        <v>20</v>
      </c>
      <c r="M9" s="85"/>
    </row>
    <row r="10" spans="2:13" s="24" customFormat="1" ht="99" customHeight="1" thickTop="1">
      <c r="B10" s="22"/>
      <c r="C10" s="23" t="s">
        <v>18</v>
      </c>
      <c r="E10" s="84">
        <f>SUM('Tutor Margins'!B8)</f>
        <v>72</v>
      </c>
      <c r="F10" s="44">
        <f>SUM('Tutor Margins'!D8)</f>
        <v>2952</v>
      </c>
      <c r="G10" s="45"/>
      <c r="H10" s="44">
        <f>SUM(F10+72)/3</f>
        <v>1008</v>
      </c>
      <c r="I10" s="45" t="s">
        <v>19</v>
      </c>
      <c r="J10" s="46">
        <f>SUM(F10+144)/6</f>
        <v>516</v>
      </c>
      <c r="K10" s="47"/>
      <c r="L10" s="46">
        <f>SUM(F10+216)/12</f>
        <v>264</v>
      </c>
      <c r="M10" s="47"/>
    </row>
    <row r="11" spans="2:13" s="27" customFormat="1" ht="61.5" customHeight="1" thickBot="1">
      <c r="B11" s="25"/>
      <c r="C11" s="26"/>
      <c r="E11" s="66"/>
      <c r="F11" s="74"/>
      <c r="G11" s="72"/>
      <c r="H11" s="74" t="s">
        <v>20</v>
      </c>
      <c r="I11" s="72"/>
      <c r="J11" s="74" t="s">
        <v>20</v>
      </c>
      <c r="K11" s="72"/>
      <c r="L11" s="71" t="s">
        <v>20</v>
      </c>
      <c r="M11" s="85"/>
    </row>
    <row r="12" spans="2:13" s="24" customFormat="1" ht="99" customHeight="1" thickTop="1">
      <c r="B12" s="22"/>
      <c r="C12" s="23" t="s">
        <v>21</v>
      </c>
      <c r="E12" s="65">
        <f>SUM('Tutor Margins'!B9)</f>
        <v>48</v>
      </c>
      <c r="F12" s="44">
        <f>SUM('Tutor Margins'!D9)</f>
        <v>2064</v>
      </c>
      <c r="G12" s="48"/>
      <c r="H12" s="44">
        <f>SUM(F12+48)/3</f>
        <v>704</v>
      </c>
      <c r="I12" s="45"/>
      <c r="J12" s="44">
        <f>SUM(F12+96)/6</f>
        <v>360</v>
      </c>
      <c r="K12" s="47"/>
      <c r="L12" s="49">
        <f>SUM(F12+144)/12</f>
        <v>184</v>
      </c>
      <c r="M12" s="50"/>
    </row>
    <row r="13" spans="2:13" s="27" customFormat="1" ht="61.5" customHeight="1" thickBot="1">
      <c r="B13" s="25"/>
      <c r="C13" s="28"/>
      <c r="D13" s="29"/>
      <c r="E13" s="66"/>
      <c r="F13" s="74"/>
      <c r="G13" s="72"/>
      <c r="H13" s="74" t="s">
        <v>20</v>
      </c>
      <c r="I13" s="72"/>
      <c r="J13" s="74" t="s">
        <v>20</v>
      </c>
      <c r="K13" s="72"/>
      <c r="L13" s="74" t="s">
        <v>20</v>
      </c>
      <c r="M13" s="72"/>
    </row>
    <row r="14" spans="2:13" s="31" customFormat="1" ht="99" customHeight="1" thickTop="1">
      <c r="B14" s="30"/>
      <c r="C14" s="23" t="s">
        <v>22</v>
      </c>
      <c r="E14" s="65">
        <f>SUM('Tutor Margins'!B10)</f>
        <v>36</v>
      </c>
      <c r="F14" s="49">
        <f>SUM('Tutor Margins'!D10)</f>
        <v>1620</v>
      </c>
      <c r="G14" s="48"/>
      <c r="H14" s="44">
        <f>SUM(F14+36)/3</f>
        <v>552</v>
      </c>
      <c r="I14" s="47"/>
      <c r="J14" s="49">
        <f>SUM(F14+72)/6</f>
        <v>282</v>
      </c>
      <c r="K14" s="47"/>
      <c r="L14" s="67" t="s">
        <v>23</v>
      </c>
      <c r="M14" s="68"/>
    </row>
    <row r="15" spans="2:13" s="35" customFormat="1" ht="61.5" customHeight="1" thickBot="1">
      <c r="B15" s="32"/>
      <c r="C15" s="33"/>
      <c r="D15" s="34"/>
      <c r="E15" s="66"/>
      <c r="F15" s="71"/>
      <c r="G15" s="72"/>
      <c r="H15" s="73" t="s">
        <v>20</v>
      </c>
      <c r="I15" s="72"/>
      <c r="J15" s="74" t="s">
        <v>20</v>
      </c>
      <c r="K15" s="72"/>
      <c r="L15" s="69"/>
      <c r="M15" s="70"/>
    </row>
    <row r="16" spans="2:13" s="31" customFormat="1" ht="99" customHeight="1" thickTop="1">
      <c r="B16" s="30"/>
      <c r="C16" s="23" t="s">
        <v>24</v>
      </c>
      <c r="E16" s="65">
        <f>SUM('Tutor Margins'!B11)</f>
        <v>24</v>
      </c>
      <c r="F16" s="44">
        <f>SUM('Tutor Margins'!D11)</f>
        <v>1128</v>
      </c>
      <c r="G16" s="50"/>
      <c r="H16" s="51">
        <f>SUM(F16+24)/3</f>
        <v>384</v>
      </c>
      <c r="I16" s="47"/>
      <c r="J16" s="76" t="s">
        <v>23</v>
      </c>
      <c r="K16" s="77"/>
      <c r="L16" s="67" t="s">
        <v>23</v>
      </c>
      <c r="M16" s="68"/>
    </row>
    <row r="17" spans="2:19" s="35" customFormat="1" ht="61.5" customHeight="1">
      <c r="B17" s="32"/>
      <c r="C17" s="28"/>
      <c r="D17" s="36"/>
      <c r="E17" s="75"/>
      <c r="F17" s="82"/>
      <c r="G17" s="73"/>
      <c r="H17" s="83" t="s">
        <v>20</v>
      </c>
      <c r="I17" s="73"/>
      <c r="J17" s="78"/>
      <c r="K17" s="79"/>
      <c r="L17" s="80"/>
      <c r="M17" s="81"/>
    </row>
    <row r="19" spans="2:19" s="37" customFormat="1" ht="83.25" customHeight="1">
      <c r="B19" s="64" t="s">
        <v>25</v>
      </c>
      <c r="C19" s="64"/>
      <c r="D19" s="64"/>
      <c r="E19" s="64"/>
      <c r="F19" s="64"/>
      <c r="G19" s="64"/>
      <c r="H19" s="64"/>
      <c r="I19" s="64"/>
      <c r="J19" s="64"/>
      <c r="K19" s="64"/>
      <c r="L19" s="64"/>
      <c r="M19" s="64"/>
      <c r="N19" s="64"/>
      <c r="O19" s="64"/>
      <c r="P19" s="64"/>
      <c r="Q19" s="64"/>
      <c r="R19" s="64"/>
      <c r="S19" s="64"/>
    </row>
    <row r="20" spans="2:19" s="38" customFormat="1" ht="46.5" customHeight="1">
      <c r="F20" s="39"/>
      <c r="G20" s="40"/>
      <c r="H20" s="39"/>
      <c r="I20" s="40"/>
      <c r="J20" s="41"/>
      <c r="K20" s="40"/>
      <c r="L20" s="40"/>
      <c r="M20" s="40"/>
    </row>
    <row r="21" spans="2:19" s="37" customFormat="1" ht="25.5" customHeight="1">
      <c r="F21" s="42"/>
      <c r="G21" s="42"/>
      <c r="H21" s="42"/>
      <c r="I21" s="42"/>
      <c r="J21" s="42"/>
      <c r="K21" s="42"/>
      <c r="L21" s="42"/>
    </row>
    <row r="22" spans="2:19">
      <c r="E22" s="43"/>
    </row>
  </sheetData>
  <mergeCells count="36">
    <mergeCell ref="E8:E9"/>
    <mergeCell ref="F9:G9"/>
    <mergeCell ref="H9:I9"/>
    <mergeCell ref="J9:K9"/>
    <mergeCell ref="L9:M9"/>
    <mergeCell ref="B2:M3"/>
    <mergeCell ref="B6:C7"/>
    <mergeCell ref="E6:E7"/>
    <mergeCell ref="F6:G7"/>
    <mergeCell ref="H6:I6"/>
    <mergeCell ref="J6:K6"/>
    <mergeCell ref="L6:M6"/>
    <mergeCell ref="H7:I7"/>
    <mergeCell ref="J7:K7"/>
    <mergeCell ref="L7:M7"/>
    <mergeCell ref="E12:E13"/>
    <mergeCell ref="F13:G13"/>
    <mergeCell ref="H13:I13"/>
    <mergeCell ref="J13:K13"/>
    <mergeCell ref="L13:M13"/>
    <mergeCell ref="E10:E11"/>
    <mergeCell ref="F11:G11"/>
    <mergeCell ref="H11:I11"/>
    <mergeCell ref="J11:K11"/>
    <mergeCell ref="L11:M11"/>
    <mergeCell ref="B19:S19"/>
    <mergeCell ref="E14:E15"/>
    <mergeCell ref="L14:M15"/>
    <mergeCell ref="F15:G15"/>
    <mergeCell ref="H15:I15"/>
    <mergeCell ref="J15:K15"/>
    <mergeCell ref="E16:E17"/>
    <mergeCell ref="J16:K17"/>
    <mergeCell ref="L16:M17"/>
    <mergeCell ref="F17:G17"/>
    <mergeCell ref="H17:I17"/>
  </mergeCells>
  <printOptions horizontalCentered="1" verticalCentered="1"/>
  <pageMargins left="0.15748031496062992" right="0.15748031496062992" top="0.19685039370078741" bottom="0.15748031496062992" header="0" footer="0"/>
  <pageSetup scale="52" orientation="landscape" r:id="rId1"/>
  <headerFooter scaleWithDoc="0"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2437E1-7D2E-4881-B21D-24ACD17B40D8}">
  <sheetPr>
    <tabColor theme="3" tint="0.39997558519241921"/>
  </sheetPr>
  <dimension ref="A1:A19"/>
  <sheetViews>
    <sheetView workbookViewId="0">
      <selection activeCell="G13" sqref="G13"/>
    </sheetView>
  </sheetViews>
  <sheetFormatPr defaultRowHeight="14.4"/>
  <cols>
    <col min="1" max="1" width="86.33203125" bestFit="1" customWidth="1"/>
  </cols>
  <sheetData>
    <row r="1" spans="1:1" ht="21">
      <c r="A1" s="54" t="s">
        <v>32</v>
      </c>
    </row>
    <row r="3" spans="1:1">
      <c r="A3" s="53" t="s">
        <v>34</v>
      </c>
    </row>
    <row r="4" spans="1:1">
      <c r="A4" t="s">
        <v>33</v>
      </c>
    </row>
    <row r="5" spans="1:1">
      <c r="A5" t="s">
        <v>36</v>
      </c>
    </row>
    <row r="7" spans="1:1">
      <c r="A7" s="53" t="s">
        <v>35</v>
      </c>
    </row>
    <row r="8" spans="1:1">
      <c r="A8" t="s">
        <v>33</v>
      </c>
    </row>
    <row r="9" spans="1:1">
      <c r="A9" t="s">
        <v>37</v>
      </c>
    </row>
    <row r="10" spans="1:1">
      <c r="A10" t="s">
        <v>38</v>
      </c>
    </row>
    <row r="11" spans="1:1">
      <c r="A11" t="s">
        <v>40</v>
      </c>
    </row>
    <row r="12" spans="1:1">
      <c r="A12" t="s">
        <v>39</v>
      </c>
    </row>
    <row r="14" spans="1:1">
      <c r="A14" s="53" t="s">
        <v>41</v>
      </c>
    </row>
    <row r="15" spans="1:1">
      <c r="A15" t="s">
        <v>42</v>
      </c>
    </row>
    <row r="16" spans="1:1" ht="30" customHeight="1">
      <c r="A16" s="55" t="s">
        <v>43</v>
      </c>
    </row>
    <row r="17" spans="1:1" ht="30.75" customHeight="1">
      <c r="A17" s="55" t="s">
        <v>44</v>
      </c>
    </row>
    <row r="18" spans="1:1">
      <c r="A18" t="s">
        <v>45</v>
      </c>
    </row>
    <row r="19" spans="1:1">
      <c r="A19" t="s">
        <v>46</v>
      </c>
    </row>
  </sheetData>
  <pageMargins left="0.7" right="0.7" top="0.75" bottom="0.75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Tutor Margins</vt:lpstr>
      <vt:lpstr>Investment Grid</vt:lpstr>
      <vt:lpstr>Version Updates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glawton</dc:creator>
  <cp:lastModifiedBy>Jonathan Hayes</cp:lastModifiedBy>
  <cp:lastPrinted>2017-10-05T17:59:19Z</cp:lastPrinted>
  <dcterms:created xsi:type="dcterms:W3CDTF">2012-12-19T16:59:32Z</dcterms:created>
  <dcterms:modified xsi:type="dcterms:W3CDTF">2025-01-15T19:44:32Z</dcterms:modified>
</cp:coreProperties>
</file>